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nicusor.simion\Downloads\"/>
    </mc:Choice>
  </mc:AlternateContent>
  <xr:revisionPtr revIDLastSave="0" documentId="13_ncr:1_{71E77F8D-EF35-4251-9DDC-A98056E5409A}" xr6:coauthVersionLast="47" xr6:coauthVersionMax="47" xr10:uidLastSave="{00000000-0000-0000-0000-000000000000}"/>
  <bookViews>
    <workbookView xWindow="-114" yWindow="-114" windowWidth="36727" windowHeight="20060" xr2:uid="{00000000-000D-0000-FFFF-FFFF00000000}"/>
  </bookViews>
  <sheets>
    <sheet name="Lista PoIDS_30 SEPTEMBRIE 2024" sheetId="1" r:id="rId1"/>
  </sheets>
  <definedNames>
    <definedName name="_xlnm._FilterDatabase" localSheetId="0" hidden="1">'Lista PoIDS_30 SEPTEMBRIE 2024'!$A$8:$AK$20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20" i="1" l="1"/>
  <c r="AJ20" i="1"/>
  <c r="AI20" i="1"/>
  <c r="AH20" i="1"/>
  <c r="AB20" i="1"/>
  <c r="AA20" i="1"/>
  <c r="Z20" i="1"/>
  <c r="Y20" i="1"/>
  <c r="X20" i="1"/>
  <c r="W20" i="1"/>
  <c r="V20" i="1"/>
  <c r="U20" i="1"/>
  <c r="T20" i="1"/>
  <c r="S20" i="1"/>
  <c r="AC18" i="1"/>
  <c r="AD18" i="1"/>
  <c r="AE18" i="1"/>
  <c r="AF18" i="1"/>
  <c r="AG18" i="1"/>
  <c r="AC19" i="1"/>
  <c r="AD19" i="1"/>
  <c r="AE19" i="1"/>
  <c r="AF19" i="1"/>
  <c r="AG19" i="1"/>
  <c r="C20" i="1"/>
  <c r="AM19" i="1" l="1"/>
  <c r="AM18" i="1"/>
  <c r="O18" i="1"/>
  <c r="O19" i="1"/>
  <c r="AG17" i="1" l="1"/>
  <c r="AF17" i="1"/>
  <c r="AE17" i="1"/>
  <c r="AD17" i="1"/>
  <c r="AC17" i="1"/>
  <c r="AG16" i="1"/>
  <c r="AF16" i="1"/>
  <c r="AE16" i="1"/>
  <c r="AD16" i="1"/>
  <c r="AC16" i="1"/>
  <c r="AG15" i="1"/>
  <c r="AF15" i="1"/>
  <c r="AE15" i="1"/>
  <c r="AD15" i="1"/>
  <c r="AC15" i="1"/>
  <c r="AG14" i="1"/>
  <c r="AF14" i="1"/>
  <c r="AE14" i="1"/>
  <c r="AD14" i="1"/>
  <c r="AC14" i="1"/>
  <c r="AM14" i="1" l="1"/>
  <c r="AM17" i="1"/>
  <c r="AM16" i="1"/>
  <c r="AM15" i="1"/>
  <c r="O15" i="1"/>
  <c r="O17" i="1"/>
  <c r="O14" i="1"/>
  <c r="AC9" i="1"/>
  <c r="AD9" i="1"/>
  <c r="AE9" i="1"/>
  <c r="AF9" i="1"/>
  <c r="AG9" i="1"/>
  <c r="AC10" i="1"/>
  <c r="AD10" i="1"/>
  <c r="AE10" i="1"/>
  <c r="AF10" i="1"/>
  <c r="AG10" i="1"/>
  <c r="AC11" i="1"/>
  <c r="AD11" i="1"/>
  <c r="AE11" i="1"/>
  <c r="AF11" i="1"/>
  <c r="AG11" i="1"/>
  <c r="AC12" i="1"/>
  <c r="AD12" i="1"/>
  <c r="AE12" i="1"/>
  <c r="AF12" i="1"/>
  <c r="AG12" i="1"/>
  <c r="AC13" i="1"/>
  <c r="AD13" i="1"/>
  <c r="AE13" i="1"/>
  <c r="AF13" i="1"/>
  <c r="AG13" i="1"/>
  <c r="AM11" i="1" l="1"/>
  <c r="AM9" i="1"/>
  <c r="AG20" i="1"/>
  <c r="AM12" i="1"/>
  <c r="AF20" i="1"/>
  <c r="AE20" i="1"/>
  <c r="AD20" i="1"/>
  <c r="AC20" i="1"/>
  <c r="AM10" i="1"/>
  <c r="AM13" i="1"/>
  <c r="O10" i="1"/>
  <c r="O12" i="1"/>
  <c r="O13" i="1"/>
  <c r="O11" i="1"/>
  <c r="O9" i="1"/>
  <c r="AM20" i="1" l="1"/>
</calcChain>
</file>

<file path=xl/sharedStrings.xml><?xml version="1.0" encoding="utf-8"?>
<sst xmlns="http://schemas.openxmlformats.org/spreadsheetml/2006/main" count="179" uniqueCount="96">
  <si>
    <t>AM/OI/OIR POCU</t>
  </si>
  <si>
    <t>Nr. crt.</t>
  </si>
  <si>
    <t>Numar apel</t>
  </si>
  <si>
    <t>CodSMIS</t>
  </si>
  <si>
    <t>Titlu proiect</t>
  </si>
  <si>
    <t>Rata de cofinanțare UE (%)</t>
  </si>
  <si>
    <t>Regiune implementare proiect</t>
  </si>
  <si>
    <t>Valoarea ELIGIBILĂ a proiectului  (LEI)</t>
  </si>
  <si>
    <t>Cheltuieli neeligibile</t>
  </si>
  <si>
    <t xml:space="preserve">Total valoare proiect </t>
  </si>
  <si>
    <t>Stadiu proiect:  contract semnat, în implementare,  reziliat, finalizat</t>
  </si>
  <si>
    <t>Act aditional (nr/zz/ll/annn)</t>
  </si>
  <si>
    <t>Plăţi către beneficiari (lei)</t>
  </si>
  <si>
    <t xml:space="preserve">Finanțare acordată </t>
  </si>
  <si>
    <t>Contribuția proprie a beneficiarului Lider parteneriat/Parteneri</t>
  </si>
  <si>
    <t>Fonduri UE</t>
  </si>
  <si>
    <t>Contribuția națională</t>
  </si>
  <si>
    <t>Buget național</t>
  </si>
  <si>
    <t>TOTAL OIR BI</t>
  </si>
  <si>
    <t xml:space="preserve"> OIR NE</t>
  </si>
  <si>
    <t xml:space="preserve">Lider </t>
  </si>
  <si>
    <t>Parteneri</t>
  </si>
  <si>
    <t>Prioritate de investiţii</t>
  </si>
  <si>
    <t>CUI LIDER</t>
  </si>
  <si>
    <t>Abreviere judet implementare proiect</t>
  </si>
  <si>
    <t>FSE+</t>
  </si>
  <si>
    <t>NA</t>
  </si>
  <si>
    <t>FEDR</t>
  </si>
  <si>
    <t>TOTAL FEDR si FSE+</t>
  </si>
  <si>
    <t>in implementare</t>
  </si>
  <si>
    <t>OIR BI</t>
  </si>
  <si>
    <t>P1.Dezvoltarea locală plasată sub responsabilitatea comunității</t>
  </si>
  <si>
    <t>Sprijin pregatitor pentru elaborare SDL - Asociatia ”GRUP ACȚIUNE LOCALĂ BUCUREȘTI SECTOR 2”</t>
  </si>
  <si>
    <t>Sprijin pregatitor pentru elaborarea Strategiei de Dezvoltare Locala a Zonelor Urbane Marginalizate de pe raza Sectorului 4 Bucuresti</t>
  </si>
  <si>
    <t>ASOCIATIA "GRUP DE ACTIUNE LOCALA BUCURESTI SECTOR 2"</t>
  </si>
  <si>
    <t>ASOCIATIA GANDIM SI ACTIONAM LOCAL IN SECTORUL 4</t>
  </si>
  <si>
    <t>Sprijin pregătitor pentru realizarea Strategiei de Dezvoltare Locală a Asociației GAL Urban Rădăuți</t>
  </si>
  <si>
    <t>ASOCIAŢIA "GAL URBAN RĂDĂUŢI"</t>
  </si>
  <si>
    <t>finalizat</t>
  </si>
  <si>
    <t>B</t>
  </si>
  <si>
    <t>SV</t>
  </si>
  <si>
    <t>Bucureşti-Ilfov</t>
  </si>
  <si>
    <t>Nord-Est</t>
  </si>
  <si>
    <t>Bucureşti-Ilfov,Centru,Nord-Est,Nord-Vest,Sud-Est,Sud-Muntenia,Sud-Vest Oltenia,Vest</t>
  </si>
  <si>
    <t>Fonduri UE 
[FSE+]</t>
  </si>
  <si>
    <t>Fonduri UE
[FEDR]</t>
  </si>
  <si>
    <t>Fonduri UE
[FSE+ si FEDR]</t>
  </si>
  <si>
    <t>LISTA PROIECTELOR CONTRACTATE - Program Incluziune și Demnitate Socială [FSE+, FEDR și multifond]</t>
  </si>
  <si>
    <t xml:space="preserve">Obiectiv specific </t>
  </si>
  <si>
    <t>Rezumat proiect</t>
  </si>
  <si>
    <t>Cod interventie</t>
  </si>
  <si>
    <t>ESO4.11_Lărgirea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 Îmbunătățirea accesibilității, inclusiv pentru persoanele cu dizabilități, precum și a eficacității și rezilienței sistemelor de sănătate și a serviciilor de îngrijire pe termen lung</t>
  </si>
  <si>
    <t>169_OP4</t>
  </si>
  <si>
    <t xml:space="preserve">Obiectivul general al proiectului il reprezinta continuarea implementarii in Sectorul 4 Municipiul Bucuresti a mecanismului de Dezvoltare Locala plasata sub Responsabilitatea Comunitatii (DLRC) propus pentru perioada de programare 2021- 2027, in vederea combaterii saraciei si a excluziunii sociale, in zonele urbane marginalizate (ZUM) de la nivelul sectorului, prin stimularea implicarii comunitatilor in dezvoltarea locala, elaborarea si implementarea unei strategii integrate de dezvoltare locala. 
</t>
  </si>
  <si>
    <t xml:space="preserve">Dezvoltarea și consolidarea capacităților Asociației GAL Urban Rădăuți în vederea elaborării unei Strategii de Dezvoltare Locală (SDL) eficiente și cuprinzătoare, care să răspundă nevoilor specifice ale comunității locale și să promoveze interesele socio-economice ale orașului Rădăuți. Aceasta vizează combaterea sărăciei și excluziunii sociale la nivel urban, în concordanță cu principiile Dezvoltării Locale plasate sub Responsabilitatea Comunității (DLRC). Conform Articolului 174 din Tratatul privind funcționarea Uniunii Europene (TFUE), "Pentru a promova dezvoltarea armonioasă a întregii Uniuni, aceasta dezvoltă și urmărește acțiunile sale care duc la consolidarea coeziunii economică, socială și teritorială". </t>
  </si>
  <si>
    <t>Data de începere a proiectului</t>
  </si>
  <si>
    <t>Data de finalizare a proiectului</t>
  </si>
  <si>
    <t>P3.Protejarea dreptului la demnitate socială</t>
  </si>
  <si>
    <t>ESO4.1_Îmbunătățirea accesului la piața muncii și măsuri de activare pentru toate persoanele aflate în căutarea unui loc de muncă, în special pentru tineri, îndeosebi prin implementarea Garanței pentru tineret, pentru șomerii de lungă durată și grupurile defavorizate de pe piața muncii și pentru persoanele inactive, precum și prin promovarea desfășurării de activități independente și a economiei sociale</t>
  </si>
  <si>
    <t xml:space="preserve">Cresterea incluziunii economice si sociale a comunitatile marginalizate din Municipiul Bucuresti prin implementarea de masuri/ operatiuni integrate in
contextul mecanismului de DLRC. Astfel, proiectul va contribui la realizarea obiectivului specific al programului si apelului prin “ESO4.11_Largirea accesului egal si in timp util la
servicii de calitate, sustenabile si la preturi accesibile, inclusiv servicii care promoveaza accesul la locuinte si ingrijire orientate catre persoane, inclusiv asistenta medicala.
Modernizarea sistemelor de protectie sociala, inclusiv promovarea accesului la protectie sociala, acordand atentie deosebita copiilor si grupurilor defavorizate Imbunatatirea
accesibilitatii, inclusiv pentru persoanele cu dizabilitati, precum si a eficacitatii si revizilientei sistemelor de sanatate si a serviciilor de ingrijire pe termen lung”. </t>
  </si>
  <si>
    <t>reziliat</t>
  </si>
  <si>
    <t>ESO4.1_Îmbunătățirea accesului la piața muncii și măsuri de activare pentru toate persoanele aflate în căutarea unui loc de muncă, în special pentru tineri, îndeosebi prin
implementarea Garanței pentru tineret, pentru șomerii de lungă durată și grupurile defavorizate de pe piața muncii și pentru persoanele inactive, precum și prin promovarea desfășurării de
activități independente și a economiei sociale</t>
  </si>
  <si>
    <t>Sprijin pentru înființarea de întreprinderi sociale în mediul rural - Regiunea mai dezvoltata Bucuresti - Ilfov / PIDS/104/PIDS_P3/OP4/ESO4.1/PIDS_A12</t>
  </si>
  <si>
    <t>ASOCIATIA "PATRONATUL TINERILOR INTREPRINZATORI DIN ROMANIA"</t>
  </si>
  <si>
    <t>CONSILIUL NATIONAL AL INTREPRINDERILOR PRIVATE MICI SI MIJLOCII DIN ROMANIA-5541651/BLOCUL NATIONAL SINDICAL BNS-7137227</t>
  </si>
  <si>
    <t>OBIECTIVUL GENERAL al proiectului este reprezentat de incurajarea economiei sociale prin sprijinirea infiintarii de intreprinderi sociale in mediul rural din regiunea Bucuresti-Ilfov, in vederea integrarii pe piata fortei de munca a persoanelor aflate in cautarea unui loc de munca si a persoanelor vulnerabile din mediul rural. Crearea si consolidarea a minim 10 parteneriate cu stakeholderi relevanti pentru domeniul proiectului,
care vor sustine dezvoltarea economiei sociale la nivelul regiunilor de implementare a proiectului; - Organizarea de cursuri de formare profesionala in vederea imbunatatirii
competentelor antreprenoriale in economia sociala pentru un numar de minim 132 de persoane care doresc sa infiinteze intreprinderi sociale in mediul rural; - Selectarea unui
numar de 34 de planuri de afaceri care vor beneficia de ajutor de minimis in vederea infiintarii de intreprinderi sociale in mediul rural in regiunea Bucuresti-Ilfov; - Furnizarea de
servicii de consiliere si mentorat pentru cele 34 persoane selectate in vederea implementarii planurilor de afaceri, completand cunostintele si aptitudinile dobandite de acestea in cadrul formarii derulate anterior; - Infiintarea, demararea si monitorizarea activitatii celor 34 de intreprinderi sociale finantate prin schema de minimis; - Decontarea sumelor aferente implementarii planurilor de afaceri pentru cele 34 de intreprinderi sociale</t>
  </si>
  <si>
    <t>B, IF</t>
  </si>
  <si>
    <t>104_OP4</t>
  </si>
  <si>
    <t>ASOCIAŢIA DE DEZVOLTARE ŞI INOVARE SOCIALĂ PENTRU TINERET ŞI PERSOANE DIN GRUPURI VULNERABILE ASIST</t>
  </si>
  <si>
    <t>Obiectivul general al proiectului este de sustinere a antreprenoriatului si a mangementului din domeniul economiei sociale, prin facilitarea accesului a cel putin 140 de persone
din diferite categorii de persoane care doresc sa infiinteze intreprinderi sociale, la masuri integrate, inovative si personalizate, pentru dezvoltarea competentelor
antreprenoriale si manageriale sociale si pentru sprijinirea si infiintarea a 21 de intreprinderi sociale auto-sustenabile, avand ca scop crearea a cel putin 84 de noi locuri de
munca, la nivelul regiunii mai dezvoltate Bucuresti-Ilfov, in mediul rural.</t>
  </si>
  <si>
    <t>ASOCIATIA PENTRU DEZVOLTARE SI PROMOVARE SOCIO - ECONOMICA - CATALACTICA</t>
  </si>
  <si>
    <t>Obiectivul general al proiectului este promovarea antreprenoriatului social și integrarea pe piața muncii a 136 de persoane în 34 de întreprinderi sociale (IS) în mediul rural din
regiunea București-Ilfov, în special pentru tineri, precum și a altor persoane din grupuri vulnerabile și prin consolidarea capacității de funcționare auto-sustenabila a IS create.
Prin intermediul IS create dorim să contribuim la sporirea investițiilor în antreprenoriatul social, dar și la dezvoltarea durabila a comunităților rurale locale, la stimularea
economiei locale și la regenerarea comunităților rurale prin crearea de locuri de munca.</t>
  </si>
  <si>
    <t>ASOCIATIA ,,SFANTUL STELIAN"</t>
  </si>
  <si>
    <t>ASOCIATIA PENTRU DEZVOLTAREA ANTREPRENORIATULUI FEMININ</t>
  </si>
  <si>
    <t>Incluziune socială pentru persoane cu dizabilități prin tehnologii asistive și de acces-TECH ASSIST</t>
  </si>
  <si>
    <t>AUTORITATEA NATIONALA PENTRU PROTECTIA DREPTURILOR PERSOANELOR CU DIZABILITATI</t>
  </si>
  <si>
    <t>P7.Sprijin pentru persoanele cu dizabilități</t>
  </si>
  <si>
    <t xml:space="preserve">RSO4.3_Promovarea incluziunii socio-economice a comunităților marginalizate, a gospodăriilor cu venituri reduse și a grupurilor dezavantajate, inclusiv a persoanelor cu nevoi speciale, prin acțiuni integrate care să vizeze locuințele și serviciile sociale &amp; ESO4.11_Lărgirea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 Îmbunătățirea accesibilității, inclusiv pentru persoanele cu dizabilități, precum și a eficacității și rezilienței sistemelor de sănătate și a serviciilor de îngrijire pe termen lung
</t>
  </si>
  <si>
    <t>MINISTERUL MUNCII SI SOLIDARITATII SOCIALE-4266669</t>
  </si>
  <si>
    <t xml:space="preserve">Creșterea incluziunii socio-economice a persoanelor cu dizabilități pentru un parcurs de viață independentă prin facilitarea accesului la tehnologii asistive și de acces, protecție socială, inclusiv promovarea accesului la protecție socială, acordând o atenție  deosebită copiilor și grupurilor defavorizate 
</t>
  </si>
  <si>
    <t>AB,AG,AR,B,CJ,CT,IS,VL</t>
  </si>
  <si>
    <t>P1. Dezvoltarea locală plasată sub responsabilitatea comunității</t>
  </si>
  <si>
    <t>Sprijin pentru funcționarea Asociației Gandim si Actionam Local in Sectorul 4 in vederea implementarii Strategiei de Dezvoltare Locala</t>
  </si>
  <si>
    <t>Obiectivul general al proiectului este de a sprijini Asociatia Gandim si Actionam Local in Sectorul 4 in vederea gestionarii eficiente a fondurilor alocate prin Strategia de
Dezvoltare Locala, prin aprobarea unor propuneri de proiecte mature care sa contribuie la reducerea pana in anul 2029 a numarului de persoane aflate in risc de saracie si
excluziune sociala in teritoriul vizat de Strategia de Dezvoltare Locala, alaturi de imbunatatirea calitatii vietii, cresterea coeziunii sociale, imbunatatirea mediului de viata si
cresterea economica in teritoriul SDL.</t>
  </si>
  <si>
    <t>AS - Antreprenoriat pentru Sat -Program de Dezvoltare a Antreprenoriatului Social în Mediul Rural în Regiunea Bucuresti Ilfov</t>
  </si>
  <si>
    <t>ECO RURAL CONSULTING S.R.L._</t>
  </si>
  <si>
    <t>ASOCIATIA BASARABII_30667058/Asociatia "Acoperamantul Maicii Domnului"_17924855</t>
  </si>
  <si>
    <t>Obiectivul general al proiectului este dezvoltarea antreprenoriatului social prin înființarea a 34 de structuri de economie socială în mediul rural, pentru a asigura integrarea pe piața muncii a 136 de persoane. Prin activitatile desfasurate proiectul isi propune sa infiinteze 34 de entitati de economie sociala in regiunea Bucuresti Ilfov si sa asigure cadrul necesar
functionarii acestora pentru o perioada de cel putin 13 luni cu un efect pozitiv pe termen lung.</t>
  </si>
  <si>
    <t>Dezvoltare Durabilă Sector 2: Parteneriat și Acțiune Locală</t>
  </si>
  <si>
    <t>Raportare cut-off date 30 septembrie 2024</t>
  </si>
  <si>
    <t>ECO-START Întreprinderi Sociale Sustenabile</t>
  </si>
  <si>
    <t>SUSTENABILITATE RURALA - BI</t>
  </si>
  <si>
    <t>OBIECTIVUL GENERAL Obiectivul general al proiectului este de a contribui la consolidarea capacității actorilor locali de a dezvolta și implementa operațiuni în cadrul Strategiilor de Dezvoltare Locală, având ca scop facilitarea accesului egal și în timp util la servicii de calitate, sustenabile și la prețuri accesibile, conform obiectivului specific al programului ESO4.11.</t>
  </si>
  <si>
    <t>Obiectivul general al proiectului este dezvoltarea economiei sociale prin infiintarea de 34 intreprinderi sociale in  mediul rural din regiunea de dezvoltare Bucuresti-Ilfov, respectiv in judetul Ilfov si prin imbunatatirea competentelor antreprenoriale in economia sociala a unui numar de 132 persoane din mediul rural, dezvoltarea  de activitati independente si imbunatatirea accesului pe piata muncii pentru persoane aflate in cautarea unui loc de munca si persoane inactive prin crearea de 145 locuri de munca dintre care 41 locuri vor fi persoane vulnerabile din mediul rural.
 Obiectivul general al proiectului  se incadreaza in prevederile „Strategiei nationale privind incluziunea sociala si reducerea saraciei pentru perioada 2022-2027”  ca numarul de persoane expuse riscului de sărăcie sau excluziune socială să fie redus cu cel puțin 7% in 2027  față de anul 2020 prin  consolidarea și sprijinirea antreprenoriatului social și a economiei sociale. Concret proiectul va contribui la indepl</t>
  </si>
  <si>
    <t>Obiectivul general al proiectului este dezvoltarea economiei sociale prin infiintarea de intreprinderi sociale si crearea de noi locuri de munca în mediul rural din  REGIUNEA BI. De asemenea, se vizeaza si îmbunatatirea nivelului de competente manageriale si antreprenoriale in economie sociala a persoanelor care intentioneaza sa isi infiinteze o intreprindere sociala in mediul rural. Astfel, se are in vedere promovarea antreprenoriatului social si a ocuparii pe cont propriu in REGIUNEA BI prin dezvoltarea unui program in 2 dimensiuni
1. Dezvoltarea competentelor antreprenoriale in economie sociala prin: 
	formare profesionala in economia sociala: curs specializare ”Antreprenor in economie sociala” Cod COR 112032 pt  135 persoane. 
	servicii de consiliere/consultanta/mentorat in economie sociala pt 135 persoane
Din totalul GT- 135 persoane, minim 41 persoane (30,37%) fac parte din grupuri vulnerabile din mediu rural (persoane dezavantajate/ defavorizate pe piața mu</t>
  </si>
  <si>
    <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</si>
</sst>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scheme val="minor"/>
    </font>
    <font>
      <sz val="10"/>
      <name val="Calibri"/>
      <family val="2"/>
      <scheme val="minor"/>
    </font>
    <font>
      <b/>
      <sz val="10"/>
      <name val="Calibri"/>
      <family val="2"/>
      <scheme val="minor"/>
    </font>
    <font>
      <i/>
      <sz val="10"/>
      <name val="Calibri"/>
      <family val="2"/>
      <scheme val="minor"/>
    </font>
    <font>
      <sz val="11"/>
      <color theme="1"/>
      <name val="Calibri"/>
      <family val="2"/>
      <scheme val="minor"/>
    </font>
    <font>
      <sz val="11"/>
      <color rgb="FF000000"/>
      <name val="Calibri"/>
      <family val="2"/>
    </font>
    <font>
      <sz val="10"/>
      <color theme="0"/>
      <name val="Calibri"/>
      <family val="2"/>
      <scheme val="minor"/>
    </font>
    <font>
      <b/>
      <sz val="18"/>
      <name val="Calibri"/>
      <family val="2"/>
      <scheme val="minor"/>
    </font>
  </fonts>
  <fills count="4">
    <fill>
      <patternFill patternType="none"/>
    </fill>
    <fill>
      <patternFill patternType="gray125"/>
    </fill>
    <fill>
      <patternFill patternType="solid">
        <fgColor rgb="FFCCFF99"/>
        <bgColor indexed="64"/>
      </patternFill>
    </fill>
    <fill>
      <patternFill patternType="solid">
        <fgColor rgb="FFFFFF00"/>
        <bgColor indexed="64"/>
      </patternFill>
    </fill>
  </fills>
  <borders count="19">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s>
  <cellStyleXfs count="3">
    <xf numFmtId="0" fontId="0" fillId="0" borderId="0"/>
    <xf numFmtId="0" fontId="6" fillId="0" borderId="0"/>
    <xf numFmtId="0" fontId="5" fillId="0" borderId="0"/>
  </cellStyleXfs>
  <cellXfs count="78">
    <xf numFmtId="0" fontId="0" fillId="0" borderId="0" xfId="0"/>
    <xf numFmtId="0" fontId="2" fillId="0" borderId="0" xfId="0" applyFont="1" applyAlignment="1">
      <alignment horizontal="center" vertical="center"/>
    </xf>
    <xf numFmtId="0" fontId="3" fillId="0" borderId="0" xfId="0" applyFont="1" applyAlignment="1">
      <alignment horizontal="center"/>
    </xf>
    <xf numFmtId="0" fontId="2" fillId="0" borderId="0" xfId="0" applyFont="1"/>
    <xf numFmtId="0" fontId="3" fillId="0" borderId="0" xfId="0" applyFont="1"/>
    <xf numFmtId="0" fontId="3" fillId="0" borderId="0" xfId="0" applyFont="1" applyAlignment="1">
      <alignment horizontal="left"/>
    </xf>
    <xf numFmtId="14" fontId="3" fillId="0" borderId="0" xfId="0" applyNumberFormat="1" applyFont="1" applyAlignment="1">
      <alignment horizontal="center"/>
    </xf>
    <xf numFmtId="10" fontId="3" fillId="0" borderId="0" xfId="0" applyNumberFormat="1" applyFont="1"/>
    <xf numFmtId="4" fontId="3" fillId="0" borderId="0" xfId="0" applyNumberFormat="1" applyFont="1"/>
    <xf numFmtId="0" fontId="2" fillId="0" borderId="0" xfId="0" applyFont="1" applyAlignment="1">
      <alignment horizontal="center"/>
    </xf>
    <xf numFmtId="0" fontId="2" fillId="0" borderId="0" xfId="0" applyFont="1" applyAlignment="1">
      <alignment horizontal="left"/>
    </xf>
    <xf numFmtId="14" fontId="2" fillId="0" borderId="0" xfId="0" applyNumberFormat="1" applyFont="1" applyAlignment="1">
      <alignment horizontal="center"/>
    </xf>
    <xf numFmtId="10" fontId="2" fillId="0" borderId="0" xfId="0" applyNumberFormat="1" applyFont="1"/>
    <xf numFmtId="4" fontId="2" fillId="0" borderId="0" xfId="0" applyNumberFormat="1" applyFont="1"/>
    <xf numFmtId="0" fontId="2" fillId="0" borderId="16"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3" fillId="2" borderId="5" xfId="0" applyFont="1" applyFill="1" applyBorder="1" applyAlignment="1">
      <alignment vertical="center"/>
    </xf>
    <xf numFmtId="0" fontId="3" fillId="2" borderId="6" xfId="0" applyFont="1" applyFill="1" applyBorder="1" applyAlignment="1">
      <alignment horizontal="center" vertical="center"/>
    </xf>
    <xf numFmtId="0" fontId="3" fillId="2" borderId="6" xfId="0" applyFont="1" applyFill="1" applyBorder="1" applyAlignment="1">
      <alignment vertical="center"/>
    </xf>
    <xf numFmtId="0" fontId="3" fillId="2" borderId="6" xfId="0" applyFont="1" applyFill="1" applyBorder="1" applyAlignment="1">
      <alignment horizontal="left" vertical="center"/>
    </xf>
    <xf numFmtId="14" fontId="3" fillId="2" borderId="6" xfId="0" applyNumberFormat="1" applyFont="1" applyFill="1" applyBorder="1" applyAlignment="1">
      <alignment horizontal="center" vertical="center"/>
    </xf>
    <xf numFmtId="10" fontId="3" fillId="2" borderId="6" xfId="0" applyNumberFormat="1" applyFont="1" applyFill="1" applyBorder="1" applyAlignment="1">
      <alignment vertical="center"/>
    </xf>
    <xf numFmtId="4" fontId="3" fillId="2" borderId="6" xfId="0" applyNumberFormat="1" applyFont="1" applyFill="1" applyBorder="1" applyAlignment="1">
      <alignment vertical="center"/>
    </xf>
    <xf numFmtId="4" fontId="3" fillId="2" borderId="7" xfId="0" applyNumberFormat="1" applyFont="1" applyFill="1" applyBorder="1" applyAlignment="1">
      <alignment vertical="center"/>
    </xf>
    <xf numFmtId="4" fontId="2" fillId="2" borderId="4" xfId="0" applyNumberFormat="1" applyFont="1" applyFill="1" applyBorder="1" applyAlignment="1">
      <alignment horizontal="right" vertical="center" wrapText="1"/>
    </xf>
    <xf numFmtId="1" fontId="4" fillId="2" borderId="5" xfId="0" applyNumberFormat="1" applyFont="1" applyFill="1" applyBorder="1" applyAlignment="1">
      <alignment horizontal="center" vertical="top" wrapText="1"/>
    </xf>
    <xf numFmtId="1" fontId="4" fillId="2" borderId="6" xfId="0" applyNumberFormat="1" applyFont="1" applyFill="1" applyBorder="1" applyAlignment="1">
      <alignment horizontal="center" vertical="top"/>
    </xf>
    <xf numFmtId="1" fontId="4" fillId="2" borderId="7" xfId="0" applyNumberFormat="1" applyFont="1" applyFill="1" applyBorder="1" applyAlignment="1">
      <alignment horizontal="center" vertical="top"/>
    </xf>
    <xf numFmtId="0" fontId="7" fillId="0" borderId="0" xfId="0" applyFont="1" applyAlignment="1">
      <alignment horizontal="center"/>
    </xf>
    <xf numFmtId="0" fontId="7" fillId="0" borderId="0" xfId="0" applyFont="1"/>
    <xf numFmtId="0" fontId="7" fillId="0" borderId="0" xfId="0" applyFont="1" applyAlignment="1">
      <alignment horizontal="left"/>
    </xf>
    <xf numFmtId="14" fontId="7" fillId="0" borderId="0" xfId="0" applyNumberFormat="1" applyFont="1" applyAlignment="1">
      <alignment horizontal="center"/>
    </xf>
    <xf numFmtId="10" fontId="7" fillId="0" borderId="0" xfId="0" applyNumberFormat="1" applyFont="1"/>
    <xf numFmtId="4" fontId="7" fillId="0" borderId="0" xfId="0" applyNumberFormat="1" applyFont="1"/>
    <xf numFmtId="0" fontId="2" fillId="0" borderId="0" xfId="0" applyFont="1" applyAlignment="1">
      <alignment horizontal="left" vertical="center"/>
    </xf>
    <xf numFmtId="14" fontId="2" fillId="0" borderId="0" xfId="0" applyNumberFormat="1" applyFont="1" applyAlignment="1">
      <alignment horizontal="center" vertical="center"/>
    </xf>
    <xf numFmtId="10" fontId="2" fillId="0" borderId="0" xfId="0" applyNumberFormat="1" applyFont="1" applyAlignment="1">
      <alignment vertical="center"/>
    </xf>
    <xf numFmtId="4" fontId="2" fillId="0" borderId="0" xfId="0" applyNumberFormat="1" applyFont="1" applyAlignment="1">
      <alignment vertical="center"/>
    </xf>
    <xf numFmtId="4" fontId="2" fillId="0" borderId="18" xfId="0" applyNumberFormat="1" applyFont="1" applyBorder="1" applyAlignment="1">
      <alignment vertical="center"/>
    </xf>
    <xf numFmtId="0" fontId="8" fillId="0" borderId="0" xfId="0" applyFont="1"/>
    <xf numFmtId="0" fontId="2" fillId="0" borderId="0" xfId="0" applyFont="1" applyAlignment="1">
      <alignment horizontal="center" vertical="top"/>
    </xf>
    <xf numFmtId="0" fontId="8" fillId="0" borderId="0" xfId="0" quotePrefix="1" applyFont="1" applyAlignment="1">
      <alignment horizontal="left"/>
    </xf>
    <xf numFmtId="0" fontId="2" fillId="3" borderId="0" xfId="0" applyFont="1" applyFill="1" applyAlignment="1">
      <alignment horizontal="center"/>
    </xf>
    <xf numFmtId="4" fontId="3" fillId="2" borderId="5" xfId="0" applyNumberFormat="1" applyFont="1" applyFill="1" applyBorder="1" applyAlignment="1">
      <alignment horizontal="center"/>
    </xf>
    <xf numFmtId="4" fontId="3" fillId="2" borderId="6" xfId="0" applyNumberFormat="1" applyFont="1" applyFill="1" applyBorder="1" applyAlignment="1">
      <alignment horizontal="center"/>
    </xf>
    <xf numFmtId="4" fontId="3" fillId="2" borderId="7" xfId="0" applyNumberFormat="1" applyFont="1" applyFill="1" applyBorder="1" applyAlignment="1">
      <alignment horizontal="center"/>
    </xf>
    <xf numFmtId="14" fontId="2" fillId="2" borderId="9"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0" fontId="2" fillId="2" borderId="9" xfId="0" applyNumberFormat="1" applyFont="1" applyFill="1" applyBorder="1" applyAlignment="1">
      <alignment horizontal="left" vertical="center" wrapText="1"/>
    </xf>
    <xf numFmtId="10" fontId="2" fillId="2" borderId="1" xfId="0" applyNumberFormat="1"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 xfId="0" applyFont="1" applyFill="1" applyBorder="1" applyAlignment="1">
      <alignment horizontal="left" vertical="center" wrapText="1"/>
    </xf>
    <xf numFmtId="4" fontId="2" fillId="2" borderId="10" xfId="0" applyNumberFormat="1" applyFont="1" applyFill="1" applyBorder="1" applyAlignment="1">
      <alignment horizontal="center" vertical="center" wrapText="1"/>
    </xf>
    <xf numFmtId="4" fontId="2" fillId="2" borderId="11" xfId="0" applyNumberFormat="1" applyFont="1" applyFill="1" applyBorder="1" applyAlignment="1">
      <alignment horizontal="center" vertical="center" wrapText="1"/>
    </xf>
    <xf numFmtId="4" fontId="2" fillId="2" borderId="12" xfId="0" applyNumberFormat="1"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9"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4" fontId="2" fillId="2" borderId="2" xfId="0" applyNumberFormat="1"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4" fontId="2" fillId="2" borderId="4" xfId="0" applyNumberFormat="1" applyFont="1" applyFill="1" applyBorder="1" applyAlignment="1">
      <alignment horizontal="left"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14" xfId="0" applyFont="1" applyFill="1" applyBorder="1" applyAlignment="1">
      <alignment horizontal="left" vertical="center" wrapText="1"/>
    </xf>
    <xf numFmtId="1" fontId="2" fillId="2" borderId="9"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3" fontId="2" fillId="2" borderId="9" xfId="0" applyNumberFormat="1" applyFont="1" applyFill="1" applyBorder="1" applyAlignment="1">
      <alignment horizontal="left" vertical="center" wrapText="1"/>
    </xf>
    <xf numFmtId="3" fontId="2" fillId="2" borderId="1" xfId="0" applyNumberFormat="1" applyFont="1" applyFill="1" applyBorder="1" applyAlignment="1">
      <alignment horizontal="left" vertical="center" wrapText="1"/>
    </xf>
    <xf numFmtId="4" fontId="2" fillId="2" borderId="13" xfId="0" applyNumberFormat="1" applyFont="1" applyFill="1" applyBorder="1" applyAlignment="1">
      <alignment horizontal="center" vertical="center" wrapText="1"/>
    </xf>
    <xf numFmtId="4" fontId="2" fillId="2" borderId="4"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wrapText="1"/>
    </xf>
    <xf numFmtId="4" fontId="2" fillId="2" borderId="15" xfId="0" applyNumberFormat="1" applyFont="1" applyFill="1" applyBorder="1" applyAlignment="1">
      <alignment horizontal="right" vertical="center" wrapText="1"/>
    </xf>
    <xf numFmtId="4" fontId="2" fillId="2" borderId="17" xfId="0" applyNumberFormat="1" applyFont="1" applyFill="1" applyBorder="1" applyAlignment="1">
      <alignment horizontal="right" vertical="center" wrapText="1"/>
    </xf>
    <xf numFmtId="3" fontId="2" fillId="2" borderId="9"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cellXfs>
  <cellStyles count="3">
    <cellStyle name="Normal" xfId="0" builtinId="0"/>
    <cellStyle name="Normal 2" xfId="2" xr:uid="{59323335-60F9-448C-8597-FD350F45389A}"/>
    <cellStyle name="Normal 3" xfId="1" xr:uid="{E785C2E1-D4B6-4158-B142-739DD124DAA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99"/>
      <color rgb="FFCCFFCC"/>
      <color rgb="FFE8FFD1"/>
      <color rgb="FF99FF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AN95"/>
  <sheetViews>
    <sheetView tabSelected="1" topLeftCell="B1" zoomScale="90" zoomScaleNormal="90" workbookViewId="0">
      <pane ySplit="8" topLeftCell="A9" activePane="bottomLeft" state="frozen"/>
      <selection pane="bottomLeft" activeCell="M22" sqref="M22"/>
    </sheetView>
  </sheetViews>
  <sheetFormatPr defaultRowHeight="13.55" x14ac:dyDescent="0.25"/>
  <cols>
    <col min="1" max="1" width="9.28515625" style="9" hidden="1" customWidth="1"/>
    <col min="2" max="2" width="18.5703125" style="3" customWidth="1"/>
    <col min="3" max="3" width="9.28515625" style="9" bestFit="1" customWidth="1"/>
    <col min="4" max="5" width="14" style="3" customWidth="1"/>
    <col min="6" max="7" width="9.28515625" style="9" bestFit="1" customWidth="1"/>
    <col min="8" max="8" width="9.140625" style="3" customWidth="1"/>
    <col min="9" max="9" width="9.85546875" style="9" customWidth="1"/>
    <col min="10" max="10" width="27.5703125" style="3" customWidth="1"/>
    <col min="11" max="11" width="9.140625" style="10" customWidth="1"/>
    <col min="12" max="12" width="15.42578125" style="10" customWidth="1"/>
    <col min="13" max="13" width="13.7109375" style="11" customWidth="1"/>
    <col min="14" max="14" width="14.7109375" style="11" customWidth="1"/>
    <col min="15" max="15" width="11.42578125" style="12" customWidth="1"/>
    <col min="16" max="16" width="9.140625" style="10" customWidth="1"/>
    <col min="17" max="17" width="13" style="10" customWidth="1"/>
    <col min="18" max="18" width="11.42578125" style="10" customWidth="1"/>
    <col min="19" max="19" width="17" style="13" customWidth="1"/>
    <col min="20" max="20" width="14" style="13" customWidth="1"/>
    <col min="21" max="21" width="18.42578125" style="13" customWidth="1"/>
    <col min="22" max="22" width="15.28515625" style="13" customWidth="1"/>
    <col min="23" max="23" width="17.42578125" style="13" customWidth="1"/>
    <col min="24" max="24" width="14.85546875" style="13" customWidth="1"/>
    <col min="25" max="25" width="14" style="13" customWidth="1"/>
    <col min="26" max="26" width="20.28515625" style="13" customWidth="1"/>
    <col min="27" max="27" width="13.5703125" style="13" customWidth="1"/>
    <col min="28" max="28" width="17.42578125" style="13" customWidth="1"/>
    <col min="29" max="29" width="16.5703125" style="13" customWidth="1"/>
    <col min="30" max="30" width="14" style="13" customWidth="1"/>
    <col min="31" max="31" width="18.42578125" style="13" customWidth="1"/>
    <col min="32" max="32" width="15.42578125" style="13" customWidth="1"/>
    <col min="33" max="33" width="17.42578125" style="13" customWidth="1"/>
    <col min="34" max="34" width="15.85546875" style="10" customWidth="1"/>
    <col min="35" max="35" width="15.85546875" style="3" customWidth="1"/>
    <col min="36" max="36" width="18.28515625" style="3" customWidth="1"/>
    <col min="37" max="37" width="18.85546875" style="3" customWidth="1"/>
    <col min="38" max="40" width="19.7109375" style="3" customWidth="1"/>
    <col min="41" max="16384" width="9.140625" style="3"/>
  </cols>
  <sheetData>
    <row r="1" spans="1:40" s="4" customFormat="1" ht="23.55" x14ac:dyDescent="0.4">
      <c r="A1" s="2"/>
      <c r="B1" s="3"/>
      <c r="F1" s="2"/>
      <c r="G1" s="2"/>
      <c r="H1" s="40" t="s">
        <v>47</v>
      </c>
      <c r="I1" s="2"/>
      <c r="K1" s="5"/>
      <c r="L1" s="5"/>
      <c r="M1" s="6"/>
      <c r="N1" s="6"/>
      <c r="O1" s="7"/>
      <c r="P1" s="5"/>
      <c r="Q1" s="5"/>
      <c r="R1" s="5"/>
      <c r="S1" s="8"/>
      <c r="T1" s="8"/>
      <c r="U1" s="8"/>
      <c r="V1" s="8"/>
      <c r="W1" s="8"/>
      <c r="X1" s="8"/>
      <c r="Y1" s="8"/>
      <c r="Z1" s="8"/>
      <c r="AA1" s="8"/>
      <c r="AB1" s="8"/>
      <c r="AC1" s="8"/>
      <c r="AD1" s="8"/>
      <c r="AE1" s="8"/>
      <c r="AF1" s="8"/>
      <c r="AG1" s="8"/>
      <c r="AH1" s="5"/>
    </row>
    <row r="2" spans="1:40" s="4" customFormat="1" ht="23.55" x14ac:dyDescent="0.4">
      <c r="A2" s="2"/>
      <c r="C2" s="2"/>
      <c r="F2" s="2"/>
      <c r="G2" s="2"/>
      <c r="H2" s="42" t="s">
        <v>89</v>
      </c>
      <c r="I2" s="2"/>
      <c r="K2" s="5"/>
      <c r="L2" s="5"/>
      <c r="M2" s="6"/>
      <c r="N2" s="6"/>
      <c r="O2" s="7"/>
      <c r="P2" s="5"/>
      <c r="Q2" s="5"/>
      <c r="R2" s="5"/>
      <c r="S2" s="8"/>
      <c r="T2" s="8"/>
      <c r="U2" s="8"/>
      <c r="V2" s="8"/>
      <c r="W2" s="8"/>
      <c r="X2" s="8"/>
      <c r="Y2" s="8"/>
      <c r="Z2" s="8"/>
      <c r="AA2" s="8"/>
      <c r="AB2" s="8"/>
      <c r="AC2" s="8"/>
      <c r="AD2" s="8"/>
      <c r="AE2" s="8"/>
      <c r="AF2" s="8"/>
      <c r="AG2" s="8"/>
      <c r="AH2" s="5"/>
    </row>
    <row r="3" spans="1:40" ht="14.3" thickBot="1" x14ac:dyDescent="0.3"/>
    <row r="4" spans="1:40" s="4" customFormat="1" ht="15" thickTop="1" thickBot="1" x14ac:dyDescent="0.3">
      <c r="A4" s="2"/>
      <c r="C4" s="2"/>
      <c r="F4" s="2"/>
      <c r="G4" s="2"/>
      <c r="I4" s="2"/>
      <c r="K4" s="5"/>
      <c r="L4" s="5"/>
      <c r="M4" s="6"/>
      <c r="N4" s="6"/>
      <c r="O4" s="7"/>
      <c r="P4" s="5"/>
      <c r="Q4" s="5"/>
      <c r="R4" s="5"/>
      <c r="S4" s="44" t="s">
        <v>25</v>
      </c>
      <c r="T4" s="45"/>
      <c r="U4" s="45"/>
      <c r="V4" s="45"/>
      <c r="W4" s="46"/>
      <c r="X4" s="44" t="s">
        <v>27</v>
      </c>
      <c r="Y4" s="45"/>
      <c r="Z4" s="45"/>
      <c r="AA4" s="45"/>
      <c r="AB4" s="46"/>
      <c r="AC4" s="45" t="s">
        <v>28</v>
      </c>
      <c r="AD4" s="45"/>
      <c r="AE4" s="45"/>
      <c r="AF4" s="45"/>
      <c r="AG4" s="46"/>
      <c r="AH4" s="5"/>
    </row>
    <row r="5" spans="1:40" ht="36" customHeight="1" thickTop="1" x14ac:dyDescent="0.25">
      <c r="A5" s="63" t="s">
        <v>3</v>
      </c>
      <c r="B5" s="65" t="s">
        <v>0</v>
      </c>
      <c r="C5" s="63" t="s">
        <v>1</v>
      </c>
      <c r="D5" s="51" t="s">
        <v>22</v>
      </c>
      <c r="E5" s="51" t="s">
        <v>48</v>
      </c>
      <c r="F5" s="67" t="s">
        <v>2</v>
      </c>
      <c r="G5" s="63" t="s">
        <v>3</v>
      </c>
      <c r="H5" s="51" t="s">
        <v>4</v>
      </c>
      <c r="I5" s="63" t="s">
        <v>23</v>
      </c>
      <c r="J5" s="51" t="s">
        <v>20</v>
      </c>
      <c r="K5" s="51" t="s">
        <v>21</v>
      </c>
      <c r="L5" s="51" t="s">
        <v>49</v>
      </c>
      <c r="M5" s="47" t="s">
        <v>55</v>
      </c>
      <c r="N5" s="47" t="s">
        <v>56</v>
      </c>
      <c r="O5" s="49" t="s">
        <v>5</v>
      </c>
      <c r="P5" s="51" t="s">
        <v>24</v>
      </c>
      <c r="Q5" s="51" t="s">
        <v>6</v>
      </c>
      <c r="R5" s="51" t="s">
        <v>50</v>
      </c>
      <c r="S5" s="53" t="s">
        <v>7</v>
      </c>
      <c r="T5" s="54"/>
      <c r="U5" s="55"/>
      <c r="V5" s="56" t="s">
        <v>8</v>
      </c>
      <c r="W5" s="58" t="s">
        <v>9</v>
      </c>
      <c r="X5" s="53" t="s">
        <v>7</v>
      </c>
      <c r="Y5" s="54"/>
      <c r="Z5" s="55"/>
      <c r="AA5" s="56" t="s">
        <v>8</v>
      </c>
      <c r="AB5" s="58" t="s">
        <v>9</v>
      </c>
      <c r="AC5" s="53" t="s">
        <v>7</v>
      </c>
      <c r="AD5" s="54"/>
      <c r="AE5" s="55"/>
      <c r="AF5" s="56" t="s">
        <v>8</v>
      </c>
      <c r="AG5" s="58" t="s">
        <v>9</v>
      </c>
      <c r="AH5" s="69" t="s">
        <v>10</v>
      </c>
      <c r="AI5" s="76" t="s">
        <v>11</v>
      </c>
      <c r="AJ5" s="53" t="s">
        <v>12</v>
      </c>
      <c r="AK5" s="71"/>
    </row>
    <row r="6" spans="1:40" ht="21.05" customHeight="1" x14ac:dyDescent="0.25">
      <c r="A6" s="64"/>
      <c r="B6" s="66"/>
      <c r="C6" s="64"/>
      <c r="D6" s="52"/>
      <c r="E6" s="52"/>
      <c r="F6" s="68"/>
      <c r="G6" s="64"/>
      <c r="H6" s="52"/>
      <c r="I6" s="64"/>
      <c r="J6" s="52"/>
      <c r="K6" s="52"/>
      <c r="L6" s="52"/>
      <c r="M6" s="48"/>
      <c r="N6" s="48"/>
      <c r="O6" s="50"/>
      <c r="P6" s="52"/>
      <c r="Q6" s="52"/>
      <c r="R6" s="52"/>
      <c r="S6" s="60" t="s">
        <v>13</v>
      </c>
      <c r="T6" s="61"/>
      <c r="U6" s="62" t="s">
        <v>14</v>
      </c>
      <c r="V6" s="57"/>
      <c r="W6" s="59"/>
      <c r="X6" s="60" t="s">
        <v>13</v>
      </c>
      <c r="Y6" s="61"/>
      <c r="Z6" s="62" t="s">
        <v>14</v>
      </c>
      <c r="AA6" s="57"/>
      <c r="AB6" s="59"/>
      <c r="AC6" s="60" t="s">
        <v>13</v>
      </c>
      <c r="AD6" s="61"/>
      <c r="AE6" s="62" t="s">
        <v>14</v>
      </c>
      <c r="AF6" s="57"/>
      <c r="AG6" s="59"/>
      <c r="AH6" s="70"/>
      <c r="AI6" s="77"/>
      <c r="AJ6" s="72" t="s">
        <v>15</v>
      </c>
      <c r="AK6" s="74" t="s">
        <v>16</v>
      </c>
    </row>
    <row r="7" spans="1:40" ht="38.35" customHeight="1" thickBot="1" x14ac:dyDescent="0.3">
      <c r="A7" s="64"/>
      <c r="B7" s="66"/>
      <c r="C7" s="64"/>
      <c r="D7" s="52"/>
      <c r="E7" s="52"/>
      <c r="F7" s="68"/>
      <c r="G7" s="64"/>
      <c r="H7" s="52"/>
      <c r="I7" s="64"/>
      <c r="J7" s="52"/>
      <c r="K7" s="52"/>
      <c r="L7" s="52"/>
      <c r="M7" s="48"/>
      <c r="N7" s="48"/>
      <c r="O7" s="50"/>
      <c r="P7" s="52"/>
      <c r="Q7" s="52"/>
      <c r="R7" s="52"/>
      <c r="S7" s="25" t="s">
        <v>44</v>
      </c>
      <c r="T7" s="25" t="s">
        <v>17</v>
      </c>
      <c r="U7" s="59"/>
      <c r="V7" s="57"/>
      <c r="W7" s="59"/>
      <c r="X7" s="25" t="s">
        <v>45</v>
      </c>
      <c r="Y7" s="25" t="s">
        <v>17</v>
      </c>
      <c r="Z7" s="59"/>
      <c r="AA7" s="57"/>
      <c r="AB7" s="59"/>
      <c r="AC7" s="25" t="s">
        <v>46</v>
      </c>
      <c r="AD7" s="25" t="s">
        <v>17</v>
      </c>
      <c r="AE7" s="59"/>
      <c r="AF7" s="57"/>
      <c r="AG7" s="59"/>
      <c r="AH7" s="70"/>
      <c r="AI7" s="77"/>
      <c r="AJ7" s="73"/>
      <c r="AK7" s="75"/>
    </row>
    <row r="8" spans="1:40" s="9" customFormat="1" ht="34.6" customHeight="1" thickTop="1" thickBot="1" x14ac:dyDescent="0.3">
      <c r="A8" s="27">
        <v>5</v>
      </c>
      <c r="B8" s="26">
        <v>0</v>
      </c>
      <c r="C8" s="27">
        <v>1</v>
      </c>
      <c r="D8" s="27">
        <v>2</v>
      </c>
      <c r="E8" s="26">
        <v>3</v>
      </c>
      <c r="F8" s="27">
        <v>4</v>
      </c>
      <c r="G8" s="27">
        <v>5</v>
      </c>
      <c r="H8" s="26">
        <v>6</v>
      </c>
      <c r="I8" s="27">
        <v>7</v>
      </c>
      <c r="J8" s="27">
        <v>8</v>
      </c>
      <c r="K8" s="26">
        <v>9</v>
      </c>
      <c r="L8" s="27">
        <v>10</v>
      </c>
      <c r="M8" s="27">
        <v>11</v>
      </c>
      <c r="N8" s="27">
        <v>12</v>
      </c>
      <c r="O8" s="27">
        <v>13</v>
      </c>
      <c r="P8" s="27">
        <v>14</v>
      </c>
      <c r="Q8" s="26">
        <v>15</v>
      </c>
      <c r="R8" s="27">
        <v>16</v>
      </c>
      <c r="S8" s="27">
        <v>17</v>
      </c>
      <c r="T8" s="26">
        <v>18</v>
      </c>
      <c r="U8" s="27">
        <v>19</v>
      </c>
      <c r="V8" s="27">
        <v>20</v>
      </c>
      <c r="W8" s="26">
        <v>21</v>
      </c>
      <c r="X8" s="27">
        <v>22</v>
      </c>
      <c r="Y8" s="27">
        <v>23</v>
      </c>
      <c r="Z8" s="26">
        <v>24</v>
      </c>
      <c r="AA8" s="27">
        <v>25</v>
      </c>
      <c r="AB8" s="27">
        <v>26</v>
      </c>
      <c r="AC8" s="26">
        <v>27</v>
      </c>
      <c r="AD8" s="27">
        <v>28</v>
      </c>
      <c r="AE8" s="27">
        <v>29</v>
      </c>
      <c r="AF8" s="26">
        <v>30</v>
      </c>
      <c r="AG8" s="27">
        <v>31</v>
      </c>
      <c r="AH8" s="27">
        <v>32</v>
      </c>
      <c r="AI8" s="26">
        <v>33</v>
      </c>
      <c r="AJ8" s="27">
        <v>34</v>
      </c>
      <c r="AK8" s="28">
        <v>35</v>
      </c>
      <c r="AL8" s="41"/>
      <c r="AM8" s="41"/>
      <c r="AN8" s="41"/>
    </row>
    <row r="9" spans="1:40" s="15" customFormat="1" ht="18.75" customHeight="1" thickTop="1" x14ac:dyDescent="0.25">
      <c r="A9" s="1">
        <v>305000</v>
      </c>
      <c r="B9" s="14" t="s">
        <v>30</v>
      </c>
      <c r="C9" s="1">
        <v>1</v>
      </c>
      <c r="D9" s="15" t="s">
        <v>31</v>
      </c>
      <c r="E9" s="15" t="s">
        <v>51</v>
      </c>
      <c r="F9" s="1">
        <v>69</v>
      </c>
      <c r="G9" s="1">
        <v>305000</v>
      </c>
      <c r="H9" s="15" t="s">
        <v>32</v>
      </c>
      <c r="I9" s="1">
        <v>47259371</v>
      </c>
      <c r="J9" s="15" t="s">
        <v>34</v>
      </c>
      <c r="K9" s="35" t="s">
        <v>26</v>
      </c>
      <c r="L9" s="35" t="s">
        <v>59</v>
      </c>
      <c r="M9" s="36">
        <v>45256</v>
      </c>
      <c r="N9" s="36">
        <v>45273</v>
      </c>
      <c r="O9" s="37">
        <f t="shared" ref="O9:O13" si="0">AC9/(AC9+AD9+AE9)</f>
        <v>0.5</v>
      </c>
      <c r="P9" s="35" t="s">
        <v>39</v>
      </c>
      <c r="Q9" s="35" t="s">
        <v>41</v>
      </c>
      <c r="R9" s="35" t="s">
        <v>52</v>
      </c>
      <c r="S9" s="38">
        <v>102627.5</v>
      </c>
      <c r="T9" s="38">
        <v>102627.5</v>
      </c>
      <c r="U9" s="38">
        <v>0</v>
      </c>
      <c r="V9" s="38">
        <v>0</v>
      </c>
      <c r="W9" s="38">
        <v>205255</v>
      </c>
      <c r="X9" s="38">
        <v>0</v>
      </c>
      <c r="Y9" s="38">
        <v>0</v>
      </c>
      <c r="Z9" s="38">
        <v>0</v>
      </c>
      <c r="AA9" s="38">
        <v>0</v>
      </c>
      <c r="AB9" s="38">
        <v>0</v>
      </c>
      <c r="AC9" s="38">
        <f t="shared" ref="AC9" si="1">S9+X9</f>
        <v>102627.5</v>
      </c>
      <c r="AD9" s="38">
        <f t="shared" ref="AD9" si="2">T9+Y9</f>
        <v>102627.5</v>
      </c>
      <c r="AE9" s="38">
        <f t="shared" ref="AE9" si="3">U9+Z9</f>
        <v>0</v>
      </c>
      <c r="AF9" s="38">
        <f t="shared" ref="AF9" si="4">V9+AA9</f>
        <v>0</v>
      </c>
      <c r="AG9" s="38">
        <f t="shared" ref="AG9" si="5">W9+AB9</f>
        <v>205255</v>
      </c>
      <c r="AH9" s="35" t="s">
        <v>38</v>
      </c>
      <c r="AJ9" s="38">
        <v>102627.5</v>
      </c>
      <c r="AK9" s="39">
        <v>102627.5</v>
      </c>
      <c r="AM9" s="38">
        <f t="shared" ref="AM9:AM11" si="6">AG9-AF9-AE9-AD9-AC9</f>
        <v>0</v>
      </c>
    </row>
    <row r="10" spans="1:40" s="15" customFormat="1" ht="18.75" customHeight="1" x14ac:dyDescent="0.25">
      <c r="A10" s="1">
        <v>304226</v>
      </c>
      <c r="B10" s="14" t="s">
        <v>30</v>
      </c>
      <c r="C10" s="1">
        <v>2</v>
      </c>
      <c r="D10" s="15" t="s">
        <v>31</v>
      </c>
      <c r="E10" s="15" t="s">
        <v>51</v>
      </c>
      <c r="F10" s="1">
        <v>69</v>
      </c>
      <c r="G10" s="1">
        <v>304226</v>
      </c>
      <c r="H10" s="15" t="s">
        <v>33</v>
      </c>
      <c r="I10" s="1">
        <v>39382569</v>
      </c>
      <c r="J10" s="15" t="s">
        <v>35</v>
      </c>
      <c r="K10" s="35" t="s">
        <v>26</v>
      </c>
      <c r="L10" s="35" t="s">
        <v>53</v>
      </c>
      <c r="M10" s="36">
        <v>45256</v>
      </c>
      <c r="N10" s="36">
        <v>45273</v>
      </c>
      <c r="O10" s="37">
        <f t="shared" si="0"/>
        <v>0.5</v>
      </c>
      <c r="P10" s="35" t="s">
        <v>39</v>
      </c>
      <c r="Q10" s="35" t="s">
        <v>41</v>
      </c>
      <c r="R10" s="35" t="s">
        <v>52</v>
      </c>
      <c r="S10" s="38">
        <v>102627.5</v>
      </c>
      <c r="T10" s="38">
        <v>102627.5</v>
      </c>
      <c r="U10" s="38">
        <v>0</v>
      </c>
      <c r="V10" s="38">
        <v>0</v>
      </c>
      <c r="W10" s="38">
        <v>205255</v>
      </c>
      <c r="X10" s="38">
        <v>0</v>
      </c>
      <c r="Y10" s="38">
        <v>0</v>
      </c>
      <c r="Z10" s="38">
        <v>0</v>
      </c>
      <c r="AA10" s="38">
        <v>0</v>
      </c>
      <c r="AB10" s="38">
        <v>0</v>
      </c>
      <c r="AC10" s="38">
        <f t="shared" ref="AC10:AG17" si="7">S10+X10</f>
        <v>102627.5</v>
      </c>
      <c r="AD10" s="38">
        <f t="shared" ref="AD10:AD14" si="8">T10+Y10</f>
        <v>102627.5</v>
      </c>
      <c r="AE10" s="38">
        <f t="shared" ref="AE10:AE14" si="9">U10+Z10</f>
        <v>0</v>
      </c>
      <c r="AF10" s="38">
        <f t="shared" ref="AF10:AF14" si="10">V10+AA10</f>
        <v>0</v>
      </c>
      <c r="AG10" s="38">
        <f t="shared" ref="AG10:AG14" si="11">W10+AB10</f>
        <v>205255</v>
      </c>
      <c r="AH10" s="35" t="s">
        <v>38</v>
      </c>
      <c r="AJ10" s="38">
        <v>102627.5</v>
      </c>
      <c r="AK10" s="39">
        <v>102627.5</v>
      </c>
      <c r="AM10" s="38">
        <f t="shared" si="6"/>
        <v>0</v>
      </c>
    </row>
    <row r="11" spans="1:40" s="15" customFormat="1" ht="18.75" customHeight="1" x14ac:dyDescent="0.25">
      <c r="A11" s="1">
        <v>311119</v>
      </c>
      <c r="B11" s="14" t="s">
        <v>30</v>
      </c>
      <c r="C11" s="1">
        <v>3</v>
      </c>
      <c r="D11" s="15" t="s">
        <v>57</v>
      </c>
      <c r="E11" s="15" t="s">
        <v>61</v>
      </c>
      <c r="F11" s="1">
        <v>104</v>
      </c>
      <c r="G11" s="1">
        <v>311119</v>
      </c>
      <c r="H11" s="15" t="s">
        <v>62</v>
      </c>
      <c r="I11" s="1">
        <v>18408844</v>
      </c>
      <c r="J11" s="15" t="s">
        <v>63</v>
      </c>
      <c r="K11" s="35" t="s">
        <v>64</v>
      </c>
      <c r="L11" s="35" t="s">
        <v>65</v>
      </c>
      <c r="M11" s="36">
        <v>45505</v>
      </c>
      <c r="N11" s="36">
        <v>46295</v>
      </c>
      <c r="O11" s="37">
        <f t="shared" si="0"/>
        <v>0.39999999999999997</v>
      </c>
      <c r="P11" s="35" t="s">
        <v>66</v>
      </c>
      <c r="Q11" s="35" t="s">
        <v>41</v>
      </c>
      <c r="R11" s="35" t="s">
        <v>67</v>
      </c>
      <c r="S11" s="38">
        <v>5955508.9400000004</v>
      </c>
      <c r="T11" s="38">
        <v>8933263.4100000001</v>
      </c>
      <c r="U11" s="38">
        <v>0</v>
      </c>
      <c r="V11" s="38">
        <v>0</v>
      </c>
      <c r="W11" s="38">
        <v>14888772.350000001</v>
      </c>
      <c r="X11" s="38">
        <v>0</v>
      </c>
      <c r="Y11" s="38">
        <v>0</v>
      </c>
      <c r="Z11" s="38">
        <v>0</v>
      </c>
      <c r="AA11" s="38">
        <v>0</v>
      </c>
      <c r="AB11" s="38">
        <v>0</v>
      </c>
      <c r="AC11" s="38">
        <f t="shared" si="7"/>
        <v>5955508.9400000004</v>
      </c>
      <c r="AD11" s="38">
        <f t="shared" si="8"/>
        <v>8933263.4100000001</v>
      </c>
      <c r="AE11" s="38">
        <f t="shared" si="9"/>
        <v>0</v>
      </c>
      <c r="AF11" s="38">
        <f t="shared" si="10"/>
        <v>0</v>
      </c>
      <c r="AG11" s="38">
        <f t="shared" si="11"/>
        <v>14888772.350000001</v>
      </c>
      <c r="AH11" s="35" t="s">
        <v>29</v>
      </c>
      <c r="AJ11" s="38">
        <v>803000</v>
      </c>
      <c r="AK11" s="39">
        <v>0</v>
      </c>
      <c r="AM11" s="38">
        <f t="shared" si="6"/>
        <v>0</v>
      </c>
    </row>
    <row r="12" spans="1:40" s="15" customFormat="1" ht="18.75" customHeight="1" x14ac:dyDescent="0.25">
      <c r="A12" s="1">
        <v>301598</v>
      </c>
      <c r="B12" s="14" t="s">
        <v>30</v>
      </c>
      <c r="C12" s="1">
        <v>4</v>
      </c>
      <c r="D12" s="15" t="s">
        <v>57</v>
      </c>
      <c r="E12" s="15" t="s">
        <v>61</v>
      </c>
      <c r="F12" s="1">
        <v>104</v>
      </c>
      <c r="G12" s="1">
        <v>301598</v>
      </c>
      <c r="H12" s="15" t="s">
        <v>62</v>
      </c>
      <c r="I12" s="1">
        <v>37217050</v>
      </c>
      <c r="J12" s="15" t="s">
        <v>68</v>
      </c>
      <c r="K12" s="35" t="s">
        <v>26</v>
      </c>
      <c r="L12" s="35" t="s">
        <v>69</v>
      </c>
      <c r="M12" s="36">
        <v>45505</v>
      </c>
      <c r="N12" s="36">
        <v>46418</v>
      </c>
      <c r="O12" s="37">
        <f t="shared" si="0"/>
        <v>0.39999999999999991</v>
      </c>
      <c r="P12" s="35" t="s">
        <v>66</v>
      </c>
      <c r="Q12" s="35" t="s">
        <v>41</v>
      </c>
      <c r="R12" s="35" t="s">
        <v>67</v>
      </c>
      <c r="S12" s="38">
        <v>5900309.6399999997</v>
      </c>
      <c r="T12" s="38">
        <v>8850464.4600000009</v>
      </c>
      <c r="U12" s="38">
        <v>0</v>
      </c>
      <c r="V12" s="38">
        <v>0</v>
      </c>
      <c r="W12" s="38">
        <v>14750774.100000001</v>
      </c>
      <c r="X12" s="38">
        <v>0</v>
      </c>
      <c r="Y12" s="38">
        <v>0</v>
      </c>
      <c r="Z12" s="38">
        <v>0</v>
      </c>
      <c r="AA12" s="38">
        <v>0</v>
      </c>
      <c r="AB12" s="38">
        <v>0</v>
      </c>
      <c r="AC12" s="38">
        <f t="shared" si="7"/>
        <v>5900309.6399999997</v>
      </c>
      <c r="AD12" s="38">
        <f t="shared" si="8"/>
        <v>8850464.4600000009</v>
      </c>
      <c r="AE12" s="38">
        <f t="shared" si="9"/>
        <v>0</v>
      </c>
      <c r="AF12" s="38">
        <f t="shared" si="10"/>
        <v>0</v>
      </c>
      <c r="AG12" s="38">
        <f t="shared" si="11"/>
        <v>14750774.100000001</v>
      </c>
      <c r="AH12" s="35" t="s">
        <v>29</v>
      </c>
      <c r="AJ12" s="38">
        <v>700000</v>
      </c>
      <c r="AK12" s="39">
        <v>0</v>
      </c>
      <c r="AM12" s="38">
        <f>AG12-AF12-AE12-AD12-AC12</f>
        <v>0</v>
      </c>
    </row>
    <row r="13" spans="1:40" s="15" customFormat="1" ht="18.75" customHeight="1" x14ac:dyDescent="0.25">
      <c r="A13" s="1">
        <v>312225</v>
      </c>
      <c r="B13" s="14" t="s">
        <v>30</v>
      </c>
      <c r="C13" s="1">
        <v>5</v>
      </c>
      <c r="D13" s="15" t="s">
        <v>57</v>
      </c>
      <c r="E13" s="15" t="s">
        <v>61</v>
      </c>
      <c r="F13" s="1">
        <v>104</v>
      </c>
      <c r="G13" s="1">
        <v>312225</v>
      </c>
      <c r="H13" s="15" t="s">
        <v>62</v>
      </c>
      <c r="I13" s="1">
        <v>13696843</v>
      </c>
      <c r="J13" s="15" t="s">
        <v>70</v>
      </c>
      <c r="K13" s="35" t="s">
        <v>26</v>
      </c>
      <c r="L13" s="35" t="s">
        <v>71</v>
      </c>
      <c r="M13" s="36">
        <v>45505</v>
      </c>
      <c r="N13" s="36">
        <v>46418</v>
      </c>
      <c r="O13" s="37">
        <f t="shared" si="0"/>
        <v>0.39999999999999991</v>
      </c>
      <c r="P13" s="35" t="s">
        <v>66</v>
      </c>
      <c r="Q13" s="35" t="s">
        <v>41</v>
      </c>
      <c r="R13" s="35" t="s">
        <v>67</v>
      </c>
      <c r="S13" s="38">
        <v>5947548.1399999997</v>
      </c>
      <c r="T13" s="38">
        <v>8921322.2100000009</v>
      </c>
      <c r="U13" s="38">
        <v>0</v>
      </c>
      <c r="V13" s="38">
        <v>0</v>
      </c>
      <c r="W13" s="38">
        <v>14868870.350000001</v>
      </c>
      <c r="X13" s="38">
        <v>0</v>
      </c>
      <c r="Y13" s="38">
        <v>0</v>
      </c>
      <c r="Z13" s="38">
        <v>0</v>
      </c>
      <c r="AA13" s="38">
        <v>0</v>
      </c>
      <c r="AB13" s="38">
        <v>0</v>
      </c>
      <c r="AC13" s="38">
        <f t="shared" si="7"/>
        <v>5947548.1399999997</v>
      </c>
      <c r="AD13" s="38">
        <f t="shared" si="8"/>
        <v>8921322.2100000009</v>
      </c>
      <c r="AE13" s="38">
        <f t="shared" si="9"/>
        <v>0</v>
      </c>
      <c r="AF13" s="38">
        <f t="shared" si="10"/>
        <v>0</v>
      </c>
      <c r="AG13" s="38">
        <f t="shared" si="11"/>
        <v>14868870.350000001</v>
      </c>
      <c r="AH13" s="35" t="s">
        <v>29</v>
      </c>
      <c r="AJ13" s="38">
        <v>613379.6</v>
      </c>
      <c r="AK13" s="39">
        <v>0</v>
      </c>
      <c r="AM13" s="38">
        <f t="shared" ref="AM13:AM20" si="12">AG13-AF13-AE13-AD13-AC13</f>
        <v>0</v>
      </c>
    </row>
    <row r="14" spans="1:40" s="15" customFormat="1" ht="18.75" customHeight="1" x14ac:dyDescent="0.25">
      <c r="A14" s="1">
        <v>325494</v>
      </c>
      <c r="B14" s="14" t="s">
        <v>30</v>
      </c>
      <c r="C14" s="1">
        <v>6</v>
      </c>
      <c r="D14" s="15" t="s">
        <v>76</v>
      </c>
      <c r="E14" s="15" t="s">
        <v>77</v>
      </c>
      <c r="F14" s="1">
        <v>368</v>
      </c>
      <c r="G14" s="1">
        <v>325494</v>
      </c>
      <c r="H14" s="15" t="s">
        <v>74</v>
      </c>
      <c r="I14" s="1">
        <v>45718117</v>
      </c>
      <c r="J14" s="15" t="s">
        <v>75</v>
      </c>
      <c r="K14" s="35" t="s">
        <v>78</v>
      </c>
      <c r="L14" s="35" t="s">
        <v>79</v>
      </c>
      <c r="M14" s="36">
        <v>45536</v>
      </c>
      <c r="N14" s="36">
        <v>46630</v>
      </c>
      <c r="O14" s="37">
        <f t="shared" ref="O14" si="13">AC14/(AC14+AD14+AE14)</f>
        <v>0.72115614524322269</v>
      </c>
      <c r="P14" s="35" t="s">
        <v>80</v>
      </c>
      <c r="Q14" s="35" t="s">
        <v>43</v>
      </c>
      <c r="R14" s="35">
        <v>152</v>
      </c>
      <c r="S14" s="38">
        <v>28907568.00546689</v>
      </c>
      <c r="T14" s="38">
        <v>0</v>
      </c>
      <c r="U14" s="38">
        <v>9661929.4945331104</v>
      </c>
      <c r="V14" s="38">
        <v>0</v>
      </c>
      <c r="W14" s="38">
        <v>38569497.5</v>
      </c>
      <c r="X14" s="38">
        <v>122837240.88634738</v>
      </c>
      <c r="Y14" s="38">
        <v>0</v>
      </c>
      <c r="Z14" s="38">
        <v>49012059.113652609</v>
      </c>
      <c r="AA14" s="38">
        <v>0</v>
      </c>
      <c r="AB14" s="38">
        <v>171849300</v>
      </c>
      <c r="AC14" s="38">
        <f t="shared" si="7"/>
        <v>151744808.89181426</v>
      </c>
      <c r="AD14" s="38">
        <f t="shared" si="8"/>
        <v>0</v>
      </c>
      <c r="AE14" s="38">
        <f t="shared" si="9"/>
        <v>58673988.608185723</v>
      </c>
      <c r="AF14" s="38">
        <f t="shared" si="10"/>
        <v>0</v>
      </c>
      <c r="AG14" s="38">
        <f t="shared" si="11"/>
        <v>210418797.5</v>
      </c>
      <c r="AH14" s="35" t="s">
        <v>29</v>
      </c>
      <c r="AJ14" s="38">
        <v>0</v>
      </c>
      <c r="AK14" s="39">
        <v>0</v>
      </c>
      <c r="AM14" s="38">
        <f t="shared" si="12"/>
        <v>0</v>
      </c>
    </row>
    <row r="15" spans="1:40" s="15" customFormat="1" ht="18.75" customHeight="1" x14ac:dyDescent="0.25">
      <c r="A15" s="1">
        <v>321201</v>
      </c>
      <c r="B15" s="14" t="s">
        <v>30</v>
      </c>
      <c r="C15" s="1">
        <v>7</v>
      </c>
      <c r="D15" s="15" t="s">
        <v>81</v>
      </c>
      <c r="E15" s="15" t="s">
        <v>51</v>
      </c>
      <c r="F15" s="1">
        <v>269</v>
      </c>
      <c r="G15" s="1">
        <v>321201</v>
      </c>
      <c r="H15" s="15" t="s">
        <v>82</v>
      </c>
      <c r="I15" s="1">
        <v>39382569</v>
      </c>
      <c r="J15" s="15" t="s">
        <v>35</v>
      </c>
      <c r="K15" s="35" t="s">
        <v>26</v>
      </c>
      <c r="L15" s="35" t="s">
        <v>83</v>
      </c>
      <c r="M15" s="36">
        <v>45566</v>
      </c>
      <c r="N15" s="36">
        <v>47483</v>
      </c>
      <c r="O15" s="37">
        <f>AC15/(AC15+AD15+AE15)</f>
        <v>0.50000000125395938</v>
      </c>
      <c r="P15" s="35" t="s">
        <v>66</v>
      </c>
      <c r="Q15" s="35" t="s">
        <v>41</v>
      </c>
      <c r="R15" s="35" t="s">
        <v>52</v>
      </c>
      <c r="S15" s="38">
        <v>1993685.04</v>
      </c>
      <c r="T15" s="38">
        <v>1993685.03</v>
      </c>
      <c r="U15" s="38">
        <v>0</v>
      </c>
      <c r="V15" s="38">
        <v>0</v>
      </c>
      <c r="W15" s="38">
        <v>3987370.0700000003</v>
      </c>
      <c r="X15" s="38">
        <v>0</v>
      </c>
      <c r="Y15" s="38">
        <v>0</v>
      </c>
      <c r="Z15" s="38">
        <v>0</v>
      </c>
      <c r="AA15" s="38">
        <v>0</v>
      </c>
      <c r="AB15" s="38">
        <v>0</v>
      </c>
      <c r="AC15" s="38">
        <f t="shared" si="7"/>
        <v>1993685.04</v>
      </c>
      <c r="AD15" s="38">
        <f t="shared" si="7"/>
        <v>1993685.03</v>
      </c>
      <c r="AE15" s="38">
        <f t="shared" si="7"/>
        <v>0</v>
      </c>
      <c r="AF15" s="38">
        <f t="shared" si="7"/>
        <v>0</v>
      </c>
      <c r="AG15" s="38">
        <f t="shared" si="7"/>
        <v>3987370.0700000003</v>
      </c>
      <c r="AH15" s="35" t="s">
        <v>29</v>
      </c>
      <c r="AJ15" s="38">
        <v>0</v>
      </c>
      <c r="AK15" s="39">
        <v>0</v>
      </c>
      <c r="AM15" s="38">
        <f t="shared" si="12"/>
        <v>0</v>
      </c>
    </row>
    <row r="16" spans="1:40" s="15" customFormat="1" ht="18.75" customHeight="1" x14ac:dyDescent="0.25">
      <c r="A16" s="1">
        <v>305745</v>
      </c>
      <c r="B16" s="14" t="s">
        <v>30</v>
      </c>
      <c r="C16" s="1">
        <v>8</v>
      </c>
      <c r="D16" s="15" t="s">
        <v>57</v>
      </c>
      <c r="E16" s="15" t="s">
        <v>61</v>
      </c>
      <c r="F16" s="1">
        <v>104</v>
      </c>
      <c r="G16" s="1">
        <v>305745</v>
      </c>
      <c r="H16" s="15" t="s">
        <v>84</v>
      </c>
      <c r="I16" s="1">
        <v>30504972</v>
      </c>
      <c r="J16" s="15" t="s">
        <v>85</v>
      </c>
      <c r="K16" s="35" t="s">
        <v>86</v>
      </c>
      <c r="L16" s="35" t="s">
        <v>87</v>
      </c>
      <c r="M16" s="36">
        <v>45566</v>
      </c>
      <c r="N16" s="36">
        <v>46477</v>
      </c>
      <c r="O16" s="37">
        <v>0.39736839767903764</v>
      </c>
      <c r="P16" s="35" t="s">
        <v>66</v>
      </c>
      <c r="Q16" s="35" t="s">
        <v>41</v>
      </c>
      <c r="R16" s="35" t="s">
        <v>67</v>
      </c>
      <c r="S16" s="38">
        <v>5868387.0700000003</v>
      </c>
      <c r="T16" s="38">
        <v>8802580.6099999994</v>
      </c>
      <c r="U16" s="38">
        <v>97159.59</v>
      </c>
      <c r="V16" s="38">
        <v>0</v>
      </c>
      <c r="W16" s="38">
        <v>14768127.27</v>
      </c>
      <c r="X16" s="38">
        <v>0</v>
      </c>
      <c r="Y16" s="38">
        <v>0</v>
      </c>
      <c r="Z16" s="38">
        <v>0</v>
      </c>
      <c r="AA16" s="38">
        <v>0</v>
      </c>
      <c r="AB16" s="38">
        <v>0</v>
      </c>
      <c r="AC16" s="38">
        <f>S16+X16</f>
        <v>5868387.0700000003</v>
      </c>
      <c r="AD16" s="38">
        <f>T16+Y16</f>
        <v>8802580.6099999994</v>
      </c>
      <c r="AE16" s="38">
        <f t="shared" si="7"/>
        <v>97159.59</v>
      </c>
      <c r="AF16" s="38">
        <f>V16+AA16</f>
        <v>0</v>
      </c>
      <c r="AG16" s="38">
        <f>W16+AB16</f>
        <v>14768127.27</v>
      </c>
      <c r="AH16" s="35" t="s">
        <v>29</v>
      </c>
      <c r="AJ16" s="38">
        <v>0</v>
      </c>
      <c r="AK16" s="39">
        <v>0</v>
      </c>
      <c r="AM16" s="38">
        <f t="shared" si="12"/>
        <v>0</v>
      </c>
    </row>
    <row r="17" spans="1:40" s="15" customFormat="1" ht="18.75" customHeight="1" x14ac:dyDescent="0.25">
      <c r="A17" s="1">
        <v>322078</v>
      </c>
      <c r="B17" s="14" t="s">
        <v>30</v>
      </c>
      <c r="C17" s="1">
        <v>9</v>
      </c>
      <c r="D17" s="15" t="s">
        <v>81</v>
      </c>
      <c r="E17" s="15" t="s">
        <v>51</v>
      </c>
      <c r="F17" s="1">
        <v>269</v>
      </c>
      <c r="G17" s="1">
        <v>322078</v>
      </c>
      <c r="H17" s="15" t="s">
        <v>88</v>
      </c>
      <c r="I17" s="1">
        <v>47259371</v>
      </c>
      <c r="J17" s="15" t="s">
        <v>34</v>
      </c>
      <c r="K17" s="35" t="s">
        <v>26</v>
      </c>
      <c r="L17" s="35" t="s">
        <v>92</v>
      </c>
      <c r="M17" s="36">
        <v>45566</v>
      </c>
      <c r="N17" s="36">
        <v>47483</v>
      </c>
      <c r="O17" s="37">
        <f>AC17/(AC17+AD17+AE17)</f>
        <v>0.5</v>
      </c>
      <c r="P17" s="35" t="s">
        <v>66</v>
      </c>
      <c r="Q17" s="35" t="s">
        <v>41</v>
      </c>
      <c r="R17" s="35" t="s">
        <v>52</v>
      </c>
      <c r="S17" s="38">
        <v>2272997.25</v>
      </c>
      <c r="T17" s="38">
        <v>2272997.25</v>
      </c>
      <c r="U17" s="38">
        <v>0</v>
      </c>
      <c r="V17" s="38">
        <v>0</v>
      </c>
      <c r="W17" s="38">
        <v>4545994.5</v>
      </c>
      <c r="X17" s="38">
        <v>0</v>
      </c>
      <c r="Y17" s="38">
        <v>0</v>
      </c>
      <c r="Z17" s="38">
        <v>0</v>
      </c>
      <c r="AA17" s="38">
        <v>0</v>
      </c>
      <c r="AB17" s="38">
        <v>0</v>
      </c>
      <c r="AC17" s="38">
        <f>S17+X17</f>
        <v>2272997.25</v>
      </c>
      <c r="AD17" s="38">
        <f>T17+Y17</f>
        <v>2272997.25</v>
      </c>
      <c r="AE17" s="38">
        <f t="shared" si="7"/>
        <v>0</v>
      </c>
      <c r="AF17" s="38">
        <f>V17+AA17</f>
        <v>0</v>
      </c>
      <c r="AG17" s="38">
        <f>W17+AB17</f>
        <v>4545994.5</v>
      </c>
      <c r="AH17" s="35" t="s">
        <v>29</v>
      </c>
      <c r="AJ17" s="38">
        <v>0</v>
      </c>
      <c r="AK17" s="39">
        <v>0</v>
      </c>
      <c r="AM17" s="38">
        <f t="shared" si="12"/>
        <v>0</v>
      </c>
    </row>
    <row r="18" spans="1:40" s="15" customFormat="1" ht="18.75" customHeight="1" x14ac:dyDescent="0.25">
      <c r="A18" s="1">
        <v>316246</v>
      </c>
      <c r="B18" s="14" t="s">
        <v>30</v>
      </c>
      <c r="C18" s="1">
        <v>10</v>
      </c>
      <c r="D18" s="15" t="s">
        <v>57</v>
      </c>
      <c r="E18" s="15" t="s">
        <v>58</v>
      </c>
      <c r="F18" s="1">
        <v>104</v>
      </c>
      <c r="G18" s="1">
        <v>316246</v>
      </c>
      <c r="H18" s="15" t="s">
        <v>90</v>
      </c>
      <c r="I18" s="1">
        <v>14196560</v>
      </c>
      <c r="J18" s="15" t="s">
        <v>73</v>
      </c>
      <c r="K18" s="35" t="s">
        <v>26</v>
      </c>
      <c r="L18" s="35" t="s">
        <v>93</v>
      </c>
      <c r="M18" s="36">
        <v>45566</v>
      </c>
      <c r="N18" s="36">
        <v>46477</v>
      </c>
      <c r="O18" s="37">
        <f t="shared" ref="O18:O19" si="14">AC18/(AC18+AD18+AE18)</f>
        <v>0.39999999999999997</v>
      </c>
      <c r="P18" s="35" t="s">
        <v>95</v>
      </c>
      <c r="Q18" s="35" t="s">
        <v>41</v>
      </c>
      <c r="R18" s="35">
        <v>138</v>
      </c>
      <c r="S18" s="38">
        <v>5956449.9199999999</v>
      </c>
      <c r="T18" s="38">
        <v>8934674.8800000008</v>
      </c>
      <c r="U18" s="38">
        <v>0</v>
      </c>
      <c r="V18" s="38">
        <v>0</v>
      </c>
      <c r="W18" s="38">
        <v>14891124.800000001</v>
      </c>
      <c r="X18" s="38">
        <v>0</v>
      </c>
      <c r="Y18" s="38">
        <v>0</v>
      </c>
      <c r="Z18" s="38">
        <v>0</v>
      </c>
      <c r="AA18" s="38">
        <v>0</v>
      </c>
      <c r="AB18" s="38">
        <v>0</v>
      </c>
      <c r="AC18" s="38">
        <f t="shared" ref="AC18:AC19" si="15">S18+X18</f>
        <v>5956449.9199999999</v>
      </c>
      <c r="AD18" s="38">
        <f t="shared" ref="AD18:AD19" si="16">T18+Y18</f>
        <v>8934674.8800000008</v>
      </c>
      <c r="AE18" s="38">
        <f t="shared" ref="AE18:AE19" si="17">U18+Z18</f>
        <v>0</v>
      </c>
      <c r="AF18" s="38">
        <f t="shared" ref="AF18:AF19" si="18">V18+AA18</f>
        <v>0</v>
      </c>
      <c r="AG18" s="38">
        <f t="shared" ref="AG18:AG19" si="19">W18+AB18</f>
        <v>14891124.800000001</v>
      </c>
      <c r="AH18" s="35" t="s">
        <v>29</v>
      </c>
      <c r="AJ18" s="38">
        <v>0</v>
      </c>
      <c r="AK18" s="39">
        <v>0</v>
      </c>
      <c r="AM18" s="38">
        <f t="shared" si="12"/>
        <v>0</v>
      </c>
    </row>
    <row r="19" spans="1:40" s="15" customFormat="1" ht="18.75" customHeight="1" thickBot="1" x14ac:dyDescent="0.3">
      <c r="A19" s="1">
        <v>314243</v>
      </c>
      <c r="B19" s="14" t="s">
        <v>30</v>
      </c>
      <c r="C19" s="1">
        <v>11</v>
      </c>
      <c r="D19" s="15" t="s">
        <v>57</v>
      </c>
      <c r="E19" s="15" t="s">
        <v>58</v>
      </c>
      <c r="F19" s="1">
        <v>104</v>
      </c>
      <c r="G19" s="1">
        <v>314243</v>
      </c>
      <c r="H19" s="15" t="s">
        <v>91</v>
      </c>
      <c r="I19" s="1">
        <v>8064239</v>
      </c>
      <c r="J19" s="15" t="s">
        <v>72</v>
      </c>
      <c r="K19" s="35" t="s">
        <v>26</v>
      </c>
      <c r="L19" s="35" t="s">
        <v>94</v>
      </c>
      <c r="M19" s="36">
        <v>45566</v>
      </c>
      <c r="N19" s="36">
        <v>46477</v>
      </c>
      <c r="O19" s="37">
        <f t="shared" si="14"/>
        <v>0.39999999999999997</v>
      </c>
      <c r="P19" s="35" t="s">
        <v>95</v>
      </c>
      <c r="Q19" s="35" t="s">
        <v>41</v>
      </c>
      <c r="R19" s="35">
        <v>138</v>
      </c>
      <c r="S19" s="38">
        <v>5956420.9840000002</v>
      </c>
      <c r="T19" s="38">
        <v>8934631.4759999998</v>
      </c>
      <c r="U19" s="38">
        <v>0</v>
      </c>
      <c r="V19" s="38">
        <v>0</v>
      </c>
      <c r="W19" s="38">
        <v>14891052.460000001</v>
      </c>
      <c r="X19" s="38">
        <v>0</v>
      </c>
      <c r="Y19" s="38">
        <v>0</v>
      </c>
      <c r="Z19" s="38">
        <v>0</v>
      </c>
      <c r="AA19" s="38">
        <v>0</v>
      </c>
      <c r="AB19" s="38">
        <v>0</v>
      </c>
      <c r="AC19" s="38">
        <f t="shared" si="15"/>
        <v>5956420.9840000002</v>
      </c>
      <c r="AD19" s="38">
        <f t="shared" si="16"/>
        <v>8934631.4759999998</v>
      </c>
      <c r="AE19" s="38">
        <f t="shared" si="17"/>
        <v>0</v>
      </c>
      <c r="AF19" s="38">
        <f t="shared" si="18"/>
        <v>0</v>
      </c>
      <c r="AG19" s="38">
        <f t="shared" si="19"/>
        <v>14891052.460000001</v>
      </c>
      <c r="AH19" s="35" t="s">
        <v>29</v>
      </c>
      <c r="AJ19" s="38">
        <v>1489000</v>
      </c>
      <c r="AK19" s="39">
        <v>0</v>
      </c>
      <c r="AM19" s="38">
        <f t="shared" si="12"/>
        <v>0</v>
      </c>
    </row>
    <row r="20" spans="1:40" s="16" customFormat="1" ht="40.450000000000003" customHeight="1" thickTop="1" thickBot="1" x14ac:dyDescent="0.3">
      <c r="A20" s="18"/>
      <c r="B20" s="17" t="s">
        <v>18</v>
      </c>
      <c r="C20" s="18">
        <f>COUNT(C9:C19)</f>
        <v>11</v>
      </c>
      <c r="D20" s="19"/>
      <c r="E20" s="19"/>
      <c r="F20" s="18"/>
      <c r="G20" s="18"/>
      <c r="H20" s="19"/>
      <c r="I20" s="18"/>
      <c r="J20" s="19"/>
      <c r="K20" s="20"/>
      <c r="L20" s="20"/>
      <c r="M20" s="21"/>
      <c r="N20" s="21"/>
      <c r="O20" s="22"/>
      <c r="P20" s="20"/>
      <c r="Q20" s="20"/>
      <c r="R20" s="20"/>
      <c r="S20" s="23">
        <f>SUM(S9:S19)</f>
        <v>68964129.989466891</v>
      </c>
      <c r="T20" s="23">
        <f t="shared" ref="T20:AK20" si="20">SUM(T9:T19)</f>
        <v>57848874.326000005</v>
      </c>
      <c r="U20" s="23">
        <f t="shared" si="20"/>
        <v>9759089.0845331103</v>
      </c>
      <c r="V20" s="23">
        <f t="shared" si="20"/>
        <v>0</v>
      </c>
      <c r="W20" s="23">
        <f t="shared" si="20"/>
        <v>136572093.40000001</v>
      </c>
      <c r="X20" s="23">
        <f t="shared" si="20"/>
        <v>122837240.88634738</v>
      </c>
      <c r="Y20" s="23">
        <f t="shared" si="20"/>
        <v>0</v>
      </c>
      <c r="Z20" s="23">
        <f t="shared" si="20"/>
        <v>49012059.113652609</v>
      </c>
      <c r="AA20" s="23">
        <f t="shared" si="20"/>
        <v>0</v>
      </c>
      <c r="AB20" s="23">
        <f t="shared" si="20"/>
        <v>171849300</v>
      </c>
      <c r="AC20" s="23">
        <f t="shared" si="20"/>
        <v>191801370.87581423</v>
      </c>
      <c r="AD20" s="23">
        <f t="shared" si="20"/>
        <v>57848874.326000005</v>
      </c>
      <c r="AE20" s="23">
        <f t="shared" si="20"/>
        <v>58771148.198185727</v>
      </c>
      <c r="AF20" s="23">
        <f t="shared" si="20"/>
        <v>0</v>
      </c>
      <c r="AG20" s="23">
        <f t="shared" si="20"/>
        <v>308421393.39999998</v>
      </c>
      <c r="AH20" s="20">
        <f t="shared" si="20"/>
        <v>0</v>
      </c>
      <c r="AI20" s="23">
        <f t="shared" si="20"/>
        <v>0</v>
      </c>
      <c r="AJ20" s="23">
        <f t="shared" si="20"/>
        <v>3810634.6</v>
      </c>
      <c r="AK20" s="24">
        <f t="shared" si="20"/>
        <v>205255</v>
      </c>
      <c r="AL20" s="15"/>
      <c r="AM20" s="38">
        <f t="shared" si="12"/>
        <v>0</v>
      </c>
      <c r="AN20" s="15"/>
    </row>
    <row r="21" spans="1:40" ht="14.3" thickTop="1" x14ac:dyDescent="0.25"/>
    <row r="22" spans="1:40" s="30" customFormat="1" x14ac:dyDescent="0.25">
      <c r="A22" s="29"/>
      <c r="B22" s="30" t="s">
        <v>19</v>
      </c>
      <c r="C22" s="29">
        <v>1</v>
      </c>
      <c r="D22" s="30" t="s">
        <v>31</v>
      </c>
      <c r="E22" s="30" t="s">
        <v>51</v>
      </c>
      <c r="F22" s="29">
        <v>40</v>
      </c>
      <c r="G22" s="29"/>
      <c r="H22" s="30" t="s">
        <v>36</v>
      </c>
      <c r="I22" s="29">
        <v>38367722</v>
      </c>
      <c r="J22" s="30" t="s">
        <v>37</v>
      </c>
      <c r="K22" s="31" t="s">
        <v>26</v>
      </c>
      <c r="L22" s="31" t="s">
        <v>54</v>
      </c>
      <c r="M22" s="32">
        <v>45258</v>
      </c>
      <c r="N22" s="32">
        <v>45273</v>
      </c>
      <c r="O22" s="33">
        <v>0.95</v>
      </c>
      <c r="P22" s="31" t="s">
        <v>40</v>
      </c>
      <c r="Q22" s="31" t="s">
        <v>42</v>
      </c>
      <c r="R22" s="31" t="s">
        <v>52</v>
      </c>
      <c r="S22" s="34">
        <v>194992.25</v>
      </c>
      <c r="T22" s="34">
        <v>10262.75</v>
      </c>
      <c r="U22" s="34">
        <v>0</v>
      </c>
      <c r="V22" s="34">
        <v>0</v>
      </c>
      <c r="W22" s="34">
        <v>205255</v>
      </c>
      <c r="X22" s="34">
        <v>0</v>
      </c>
      <c r="Y22" s="34">
        <v>0</v>
      </c>
      <c r="Z22" s="34">
        <v>0</v>
      </c>
      <c r="AA22" s="34">
        <v>0</v>
      </c>
      <c r="AB22" s="34">
        <v>0</v>
      </c>
      <c r="AC22" s="34">
        <v>194992.25</v>
      </c>
      <c r="AD22" s="34">
        <v>10262.75</v>
      </c>
      <c r="AE22" s="34">
        <v>0</v>
      </c>
      <c r="AF22" s="34">
        <v>0</v>
      </c>
      <c r="AG22" s="34">
        <v>205255</v>
      </c>
      <c r="AH22" s="31" t="s">
        <v>60</v>
      </c>
      <c r="AJ22" s="30">
        <v>0</v>
      </c>
      <c r="AK22" s="30">
        <v>0</v>
      </c>
    </row>
    <row r="95" spans="1:7" x14ac:dyDescent="0.25">
      <c r="A95" s="43"/>
      <c r="G95" s="43"/>
    </row>
  </sheetData>
  <autoFilter ref="A8:AK20" xr:uid="{00000000-0001-0000-0000-000000000000}"/>
  <mergeCells count="41">
    <mergeCell ref="AH5:AH7"/>
    <mergeCell ref="AJ5:AK5"/>
    <mergeCell ref="AJ6:AJ7"/>
    <mergeCell ref="AK6:AK7"/>
    <mergeCell ref="AI5:AI7"/>
    <mergeCell ref="A5:A7"/>
    <mergeCell ref="E5:E7"/>
    <mergeCell ref="R5:R7"/>
    <mergeCell ref="H5:H7"/>
    <mergeCell ref="J5:J7"/>
    <mergeCell ref="K5:K7"/>
    <mergeCell ref="B5:B7"/>
    <mergeCell ref="C5:C7"/>
    <mergeCell ref="D5:D7"/>
    <mergeCell ref="F5:F7"/>
    <mergeCell ref="G5:G7"/>
    <mergeCell ref="M5:M7"/>
    <mergeCell ref="I5:I7"/>
    <mergeCell ref="L5:L7"/>
    <mergeCell ref="AF5:AF7"/>
    <mergeCell ref="AC4:AG4"/>
    <mergeCell ref="X5:Z5"/>
    <mergeCell ref="AA5:AA7"/>
    <mergeCell ref="AB5:AB7"/>
    <mergeCell ref="X6:Y6"/>
    <mergeCell ref="Z6:Z7"/>
    <mergeCell ref="AC6:AD6"/>
    <mergeCell ref="AE6:AE7"/>
    <mergeCell ref="AG5:AG7"/>
    <mergeCell ref="AC5:AE5"/>
    <mergeCell ref="X4:AB4"/>
    <mergeCell ref="S4:W4"/>
    <mergeCell ref="N5:N7"/>
    <mergeCell ref="O5:O7"/>
    <mergeCell ref="P5:P7"/>
    <mergeCell ref="Q5:Q7"/>
    <mergeCell ref="S5:U5"/>
    <mergeCell ref="V5:V7"/>
    <mergeCell ref="W5:W7"/>
    <mergeCell ref="S6:T6"/>
    <mergeCell ref="U6:U7"/>
  </mergeCells>
  <phoneticPr fontId="1" type="noConversion"/>
  <conditionalFormatting sqref="A1:A7 A9:A1048576">
    <cfRule type="duplicateValues" dxfId="3" priority="2"/>
  </conditionalFormatting>
  <conditionalFormatting sqref="A1:A1048576">
    <cfRule type="duplicateValues" dxfId="2" priority="1"/>
  </conditionalFormatting>
  <conditionalFormatting sqref="G1:G7 G9:G1048576">
    <cfRule type="duplicateValues" dxfId="1" priority="14"/>
  </conditionalFormatting>
  <conditionalFormatting sqref="G1:G1048576">
    <cfRule type="duplicateValues" dxfId="0" priority="3"/>
  </conditionalFormatting>
  <pageMargins left="0.7" right="0.7" top="0.75" bottom="0.75" header="0.3" footer="0.3"/>
  <ignoredErrors>
    <ignoredError sqref="C20 S20:AK2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Lista PoIDS_30 SEPTEMBRIE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Chiriac</dc:creator>
  <cp:lastModifiedBy>Nicusor Simion</cp:lastModifiedBy>
  <dcterms:created xsi:type="dcterms:W3CDTF">2015-06-05T18:17:20Z</dcterms:created>
  <dcterms:modified xsi:type="dcterms:W3CDTF">2024-11-11T09:24:57Z</dcterms:modified>
</cp:coreProperties>
</file>